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5420" windowHeight="10500" activeTab="0"/>
  </bookViews>
  <sheets>
    <sheet name="Proposal" sheetId="1" r:id="rId1"/>
  </sheets>
  <definedNames/>
  <calcPr fullCalcOnLoad="1"/>
</workbook>
</file>

<file path=xl/sharedStrings.xml><?xml version="1.0" encoding="utf-8"?>
<sst xmlns="http://schemas.openxmlformats.org/spreadsheetml/2006/main" count="131" uniqueCount="81">
  <si>
    <t>Date Of Proposal:</t>
  </si>
  <si>
    <t xml:space="preserve"> </t>
  </si>
  <si>
    <t># Lines</t>
  </si>
  <si>
    <t>Rate Plan Description / Code</t>
  </si>
  <si>
    <t>Nights and Weekends</t>
  </si>
  <si>
    <t>Long Distance</t>
  </si>
  <si>
    <t>INDIVIDUAL CALLING PLANS</t>
  </si>
  <si>
    <t>America's Choice Individual Plan</t>
  </si>
  <si>
    <t>Unlimited</t>
  </si>
  <si>
    <t>Included</t>
  </si>
  <si>
    <t>Total Minutes/Access</t>
  </si>
  <si>
    <t>Feature Description</t>
  </si>
  <si>
    <t>Pricing - Each</t>
  </si>
  <si>
    <t>Total Feature Cost</t>
  </si>
  <si>
    <t>Handset Description</t>
  </si>
  <si>
    <t>Total Handset Cost</t>
  </si>
  <si>
    <t>Proposal Summary</t>
  </si>
  <si>
    <t>Monthly Access Summary</t>
  </si>
  <si>
    <t>Total                                                                                                     Monthly                                                                       Charges</t>
  </si>
  <si>
    <t>Description</t>
  </si>
  <si>
    <t>Amount</t>
  </si>
  <si>
    <t>Waived</t>
  </si>
  <si>
    <t>Total Recurring Monthly Charges  (does not include taxes)</t>
  </si>
  <si>
    <t>Item</t>
  </si>
  <si>
    <t>Equipment Cost</t>
  </si>
  <si>
    <t>Total Transition Cost</t>
  </si>
  <si>
    <t>VZW Allowance</t>
  </si>
  <si>
    <t>Net Transition Cost</t>
  </si>
  <si>
    <t>Current Access w/Tax</t>
  </si>
  <si>
    <t>Savings</t>
  </si>
  <si>
    <t>BreakEven Months</t>
  </si>
  <si>
    <r>
      <t xml:space="preserve">POOLED CALLING PLANS - PLANS LISTED BELOW WILL </t>
    </r>
    <r>
      <rPr>
        <b/>
        <u val="single"/>
        <sz val="12"/>
        <color indexed="9"/>
        <rFont val="Arial"/>
        <family val="2"/>
      </rPr>
      <t>NOT</t>
    </r>
    <r>
      <rPr>
        <b/>
        <sz val="12"/>
        <color indexed="9"/>
        <rFont val="Arial"/>
        <family val="2"/>
      </rPr>
      <t xml:space="preserve"> POOL WITH PLANS ABOVE</t>
    </r>
  </si>
  <si>
    <t>Early Termination Fee</t>
  </si>
  <si>
    <r>
      <t>&lt;&lt;&lt;&lt;</t>
    </r>
    <r>
      <rPr>
        <sz val="10"/>
        <rFont val="Arial"/>
        <family val="0"/>
      </rPr>
      <t xml:space="preserve">  If you will have </t>
    </r>
    <r>
      <rPr>
        <b/>
        <sz val="10"/>
        <rFont val="Arial"/>
        <family val="2"/>
      </rPr>
      <t>Early Termination Fees</t>
    </r>
    <r>
      <rPr>
        <sz val="10"/>
        <rFont val="Arial"/>
        <family val="0"/>
      </rPr>
      <t>, Enter that amount here.</t>
    </r>
  </si>
  <si>
    <r>
      <t>&lt;&lt;&lt;&lt;</t>
    </r>
    <r>
      <rPr>
        <sz val="10"/>
        <rFont val="Arial"/>
        <family val="0"/>
      </rPr>
      <t xml:space="preserve">  Enter Your </t>
    </r>
    <r>
      <rPr>
        <b/>
        <sz val="10"/>
        <rFont val="Arial"/>
        <family val="2"/>
      </rPr>
      <t>ACTUAL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Total Current Monthly Bill </t>
    </r>
    <r>
      <rPr>
        <sz val="10"/>
        <rFont val="Arial"/>
        <family val="0"/>
      </rPr>
      <t>Here.</t>
    </r>
  </si>
  <si>
    <t>Est'd VZW Access w/Tax</t>
  </si>
  <si>
    <t xml:space="preserve"> Equipment</t>
  </si>
  <si>
    <t>Total Lines</t>
  </si>
  <si>
    <t>12 Month Savings</t>
  </si>
  <si>
    <t>24 Month Savings</t>
  </si>
  <si>
    <t>AT&amp;T Mobility Service - Interactive Proposal</t>
  </si>
  <si>
    <t>AT&amp;T Mobility Voice Rate Plans</t>
  </si>
  <si>
    <t xml:space="preserve">Minute Allowance </t>
  </si>
  <si>
    <t>Total Minutes and Monthly Access</t>
  </si>
  <si>
    <t>Overage Charge</t>
  </si>
  <si>
    <t xml:space="preserve">AT&amp;T Mobility Data Features                                              </t>
  </si>
  <si>
    <t xml:space="preserve">Total Monthly Cost </t>
  </si>
  <si>
    <t>***Proposal good for 30 days***</t>
  </si>
  <si>
    <t>Porting Existing Numbers to AT&amp;T?</t>
  </si>
  <si>
    <t xml:space="preserve">Activation Fee / Upgrade Fee - $36.00/Line    </t>
  </si>
  <si>
    <t>Proposal and Pricing Based on a AMB: 2yr agreement</t>
  </si>
  <si>
    <t>TOTAL</t>
  </si>
  <si>
    <t>*Price contingent on activation w/ data plan</t>
  </si>
  <si>
    <t>Additional Offerings</t>
  </si>
  <si>
    <t xml:space="preserve">Price </t>
  </si>
  <si>
    <t>Standard 2yr. Discounting</t>
  </si>
  <si>
    <t xml:space="preserve"> YOUR 2yr. Business Agreement</t>
  </si>
  <si>
    <t>Savings from NO COMMITMENT pricing</t>
  </si>
  <si>
    <t>No Commitiment Pricing (ea.)</t>
  </si>
  <si>
    <t>TOTAL SAVINGS =</t>
  </si>
  <si>
    <t>$0.25/min</t>
  </si>
  <si>
    <t>Discount 8% MRC (Voice &amp; Data Primary Plans Only)</t>
  </si>
  <si>
    <t>Rate Plan Charges Per Month</t>
  </si>
  <si>
    <t>Malinda Euell- Business Account Executive</t>
  </si>
  <si>
    <t>(703) 462-0469</t>
  </si>
  <si>
    <t>malinda.euell@att.com</t>
  </si>
  <si>
    <t>Waived Activation Fees</t>
  </si>
  <si>
    <t>BUSINESS CALLING PLANS</t>
  </si>
  <si>
    <t>Business Shared Texting</t>
  </si>
  <si>
    <t>Added Shared Texting</t>
  </si>
  <si>
    <t>Unlimited PTT</t>
  </si>
  <si>
    <t>Added Lines</t>
  </si>
  <si>
    <t>NO</t>
  </si>
  <si>
    <t>Personal Data</t>
  </si>
  <si>
    <t>3/8/2010</t>
  </si>
  <si>
    <t>Law Firm of Puckett</t>
  </si>
  <si>
    <t>User Cap of 5</t>
  </si>
  <si>
    <t>Shared Business Talk 2,100</t>
  </si>
  <si>
    <t>Unlimited Voice</t>
  </si>
  <si>
    <t>/</t>
  </si>
  <si>
    <t>iPhone 16GB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</si>
</sst>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_);[Red]\(&quot;$&quot;#,##0.0\)"/>
    <numFmt numFmtId="169" formatCode="0.0"/>
    <numFmt numFmtId="170" formatCode="[$€-2]\ #,##0.00_);[Red]\([$€-2]\ #,##0.00\)"/>
    <numFmt numFmtId="171" formatCode="_(&quot;$&quot;* #,##0.000_);_(&quot;$&quot;* \(#,##0.000\);_(&quot;$&quot;* &quot;-&quot;??_);_(@_)"/>
    <numFmt numFmtId="172" formatCode="[&lt;1000000000]#,##0;\(###\)\ ###\-####"/>
    <numFmt numFmtId="173" formatCode="[$-409]h:mm:ss\ AM/PM"/>
    <numFmt numFmtId="174" formatCode="[$-409]dddd\,\ mmmm\ dd\,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color indexed="63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color indexed="23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b/>
      <sz val="18"/>
      <color indexed="62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medium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/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8" fontId="0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Fill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6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13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8" fontId="10" fillId="4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0" fillId="0" borderId="6" xfId="17" applyNumberFormat="1" applyFont="1" applyFill="1" applyBorder="1" applyAlignment="1">
      <alignment horizontal="center" vertical="center" wrapText="1"/>
    </xf>
    <xf numFmtId="8" fontId="25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0" fontId="7" fillId="0" borderId="0" xfId="20" applyFont="1" applyBorder="1" applyAlignment="1">
      <alignment vertical="center" wrapText="1"/>
    </xf>
    <xf numFmtId="167" fontId="26" fillId="4" borderId="12" xfId="0" applyNumberFormat="1" applyFont="1" applyFill="1" applyBorder="1" applyAlignment="1">
      <alignment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67" fontId="6" fillId="4" borderId="14" xfId="0" applyNumberFormat="1" applyFont="1" applyFill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 vertical="center" wrapText="1"/>
    </xf>
    <xf numFmtId="167" fontId="6" fillId="0" borderId="17" xfId="0" applyNumberFormat="1" applyFont="1" applyFill="1" applyBorder="1" applyAlignment="1">
      <alignment horizontal="center" vertical="center" wrapText="1"/>
    </xf>
    <xf numFmtId="8" fontId="26" fillId="4" borderId="1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7" fontId="0" fillId="0" borderId="22" xfId="0" applyNumberFormat="1" applyFont="1" applyBorder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67" fontId="6" fillId="4" borderId="22" xfId="0" applyNumberFormat="1" applyFont="1" applyFill="1" applyBorder="1" applyAlignment="1">
      <alignment horizontal="center" vertical="center" wrapText="1"/>
    </xf>
    <xf numFmtId="167" fontId="6" fillId="4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2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6" fillId="0" borderId="0" xfId="0" applyNumberFormat="1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6" fontId="0" fillId="6" borderId="1" xfId="0" applyNumberFormat="1" applyFont="1" applyFill="1" applyBorder="1" applyAlignment="1">
      <alignment horizontal="center" vertical="center" wrapText="1"/>
    </xf>
    <xf numFmtId="6" fontId="0" fillId="6" borderId="8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8" xfId="0" applyNumberFormat="1" applyFont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center" vertical="center" wrapText="1"/>
    </xf>
    <xf numFmtId="6" fontId="0" fillId="0" borderId="8" xfId="0" applyNumberFormat="1" applyFont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6" fontId="19" fillId="0" borderId="1" xfId="0" applyNumberFormat="1" applyFont="1" applyBorder="1" applyAlignment="1">
      <alignment horizontal="center" vertical="center" wrapText="1"/>
    </xf>
    <xf numFmtId="6" fontId="19" fillId="0" borderId="8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0" xfId="2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9525</xdr:rowOff>
    </xdr:from>
    <xdr:to>
      <xdr:col>10</xdr:col>
      <xdr:colOff>390525</xdr:colOff>
      <xdr:row>5</xdr:row>
      <xdr:rowOff>19050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9525"/>
          <a:ext cx="1619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Local%20Settings/Temporary%20Internet%20Files/Local%20Settings/Temporary%20Internet%20Files/Local%20Settings/Temporary%20Internet%20Files/Local%20Settings/Temporary%20Internet%20Files/Local%20Settings/Temporary%20Internet%20Files/Local%20Settings/Temporary%20Internet%20Files/Local%20Settings/JO9313/Local%20Settings/Temporary%20Internet%20Files/OLK7C/Desktop/Local%20Settings/Handsets/_%20New%20Business%20Phone%20Selection.ppt" TargetMode="External" /><Relationship Id="rId2" Type="http://schemas.openxmlformats.org/officeDocument/2006/relationships/hyperlink" Target="mailto:malinda.euell@at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6"/>
  <sheetViews>
    <sheetView showGridLines="0" tabSelected="1" workbookViewId="0" topLeftCell="A1">
      <selection activeCell="I43" sqref="I43"/>
    </sheetView>
  </sheetViews>
  <sheetFormatPr defaultColWidth="9.140625" defaultRowHeight="12.75"/>
  <cols>
    <col min="1" max="1" width="4.140625" style="3" customWidth="1"/>
    <col min="2" max="2" width="15.7109375" style="3" customWidth="1"/>
    <col min="3" max="3" width="7.7109375" style="3" customWidth="1"/>
    <col min="4" max="4" width="16.57421875" style="3" customWidth="1"/>
    <col min="5" max="5" width="10.57421875" style="3" customWidth="1"/>
    <col min="6" max="6" width="11.421875" style="3" bestFit="1" customWidth="1"/>
    <col min="7" max="7" width="13.57421875" style="3" customWidth="1"/>
    <col min="8" max="8" width="11.7109375" style="3" customWidth="1"/>
    <col min="9" max="9" width="10.7109375" style="3" customWidth="1"/>
    <col min="10" max="10" width="14.421875" style="3" customWidth="1"/>
    <col min="11" max="11" width="14.00390625" style="3" customWidth="1"/>
    <col min="12" max="12" width="10.00390625" style="3" customWidth="1"/>
    <col min="13" max="13" width="10.421875" style="3" customWidth="1"/>
    <col min="14" max="16384" width="9.140625" style="3" customWidth="1"/>
  </cols>
  <sheetData>
    <row r="1" ht="12.75"/>
    <row r="2" spans="2:10" s="2" customFormat="1" ht="18" customHeight="1">
      <c r="B2" s="1" t="s">
        <v>0</v>
      </c>
      <c r="C2" s="94" t="s">
        <v>74</v>
      </c>
      <c r="D2" s="95"/>
      <c r="J2" s="41"/>
    </row>
    <row r="3" spans="2:11" ht="12.75">
      <c r="B3" s="101" t="s">
        <v>63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9" ht="12.75">
      <c r="B4" s="4" t="s">
        <v>64</v>
      </c>
      <c r="C4" s="103" t="s">
        <v>65</v>
      </c>
      <c r="D4" s="104"/>
      <c r="S4" s="40"/>
    </row>
    <row r="5" spans="2:11" ht="15.7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2:11" ht="25.5" customHeight="1">
      <c r="B6" s="97" t="s">
        <v>40</v>
      </c>
      <c r="C6" s="97"/>
      <c r="D6" s="97"/>
      <c r="E6" s="97"/>
      <c r="F6" s="97"/>
      <c r="G6" s="97"/>
      <c r="H6" s="97"/>
      <c r="I6" s="97"/>
      <c r="J6" s="97"/>
      <c r="K6" s="97"/>
    </row>
    <row r="7" spans="2:11" ht="26.25" customHeight="1">
      <c r="B7" s="71" t="s">
        <v>75</v>
      </c>
      <c r="C7" s="99"/>
      <c r="D7" s="99"/>
      <c r="E7" s="99"/>
      <c r="F7" s="99"/>
      <c r="G7" s="99"/>
      <c r="H7" s="99"/>
      <c r="I7" s="99"/>
      <c r="J7" s="99"/>
      <c r="K7" s="100"/>
    </row>
    <row r="8" spans="2:11" ht="14.25" customHeight="1" thickBot="1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ht="9.75" customHeight="1" thickBot="1" thickTop="1">
      <c r="B9" s="98"/>
      <c r="C9" s="72"/>
      <c r="D9" s="72"/>
      <c r="E9" s="72"/>
      <c r="F9" s="72"/>
      <c r="G9" s="72"/>
      <c r="H9" s="72"/>
      <c r="I9" s="72"/>
      <c r="J9" s="72"/>
      <c r="K9" s="69"/>
    </row>
    <row r="10" spans="2:11" ht="17.25" customHeight="1" thickBot="1" thickTop="1">
      <c r="B10" s="96" t="s">
        <v>50</v>
      </c>
      <c r="C10" s="96"/>
      <c r="D10" s="96"/>
      <c r="E10" s="96"/>
      <c r="F10" s="96"/>
      <c r="G10" s="70" t="s">
        <v>48</v>
      </c>
      <c r="H10" s="70"/>
      <c r="I10" s="70"/>
      <c r="J10" s="70"/>
      <c r="K10" s="8" t="s">
        <v>72</v>
      </c>
    </row>
    <row r="11" s="2" customFormat="1" ht="13.5" thickTop="1"/>
    <row r="12" spans="2:11" s="9" customFormat="1" ht="15.75" customHeight="1">
      <c r="B12" s="77" t="s">
        <v>41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2:11" s="2" customFormat="1" ht="34.5" customHeight="1">
      <c r="B13" s="10"/>
      <c r="C13" s="10" t="s">
        <v>2</v>
      </c>
      <c r="D13" s="10" t="s">
        <v>3</v>
      </c>
      <c r="E13" s="10" t="s">
        <v>42</v>
      </c>
      <c r="F13" s="10" t="s">
        <v>70</v>
      </c>
      <c r="G13" s="10" t="s">
        <v>4</v>
      </c>
      <c r="H13" s="10" t="s">
        <v>5</v>
      </c>
      <c r="I13" s="10" t="s">
        <v>44</v>
      </c>
      <c r="J13" s="11" t="s">
        <v>54</v>
      </c>
      <c r="K13" s="12" t="s">
        <v>46</v>
      </c>
    </row>
    <row r="14" spans="2:11" ht="15.75" customHeight="1" hidden="1">
      <c r="B14" s="83" t="s">
        <v>6</v>
      </c>
      <c r="C14" s="83"/>
      <c r="D14" s="83"/>
      <c r="E14" s="83"/>
      <c r="F14" s="83"/>
      <c r="G14" s="83"/>
      <c r="H14" s="83"/>
      <c r="I14" s="83"/>
      <c r="J14" s="83"/>
      <c r="K14" s="83"/>
    </row>
    <row r="15" spans="2:11" s="2" customFormat="1" ht="41.25" customHeight="1" hidden="1">
      <c r="B15" s="13" t="s">
        <v>1</v>
      </c>
      <c r="C15" s="13">
        <v>0</v>
      </c>
      <c r="D15" s="13" t="s">
        <v>7</v>
      </c>
      <c r="E15" s="13">
        <v>400</v>
      </c>
      <c r="F15" s="13" t="s">
        <v>8</v>
      </c>
      <c r="G15" s="13" t="s">
        <v>8</v>
      </c>
      <c r="H15" s="13" t="s">
        <v>9</v>
      </c>
      <c r="I15" s="14">
        <v>37.5906</v>
      </c>
      <c r="J15" s="15">
        <f aca="true" t="shared" si="0" ref="J15:J21">E15*C15</f>
        <v>0</v>
      </c>
      <c r="K15" s="16">
        <f aca="true" t="shared" si="1" ref="K15:K21">I15*C15</f>
        <v>0</v>
      </c>
    </row>
    <row r="16" spans="2:11" s="2" customFormat="1" ht="41.25" customHeight="1" hidden="1">
      <c r="B16" s="13" t="s">
        <v>1</v>
      </c>
      <c r="C16" s="13">
        <v>0</v>
      </c>
      <c r="D16" s="13" t="s">
        <v>7</v>
      </c>
      <c r="E16" s="13">
        <v>500</v>
      </c>
      <c r="F16" s="13" t="s">
        <v>8</v>
      </c>
      <c r="G16" s="13" t="s">
        <v>8</v>
      </c>
      <c r="H16" s="13" t="s">
        <v>9</v>
      </c>
      <c r="I16" s="14">
        <v>46.9906</v>
      </c>
      <c r="J16" s="15">
        <f t="shared" si="0"/>
        <v>0</v>
      </c>
      <c r="K16" s="16">
        <f t="shared" si="1"/>
        <v>0</v>
      </c>
    </row>
    <row r="17" spans="2:11" s="2" customFormat="1" ht="41.25" customHeight="1" hidden="1">
      <c r="B17" s="13" t="s">
        <v>1</v>
      </c>
      <c r="C17" s="13">
        <v>0</v>
      </c>
      <c r="D17" s="13" t="s">
        <v>7</v>
      </c>
      <c r="E17" s="13">
        <v>800</v>
      </c>
      <c r="F17" s="13" t="s">
        <v>8</v>
      </c>
      <c r="G17" s="13" t="s">
        <v>8</v>
      </c>
      <c r="H17" s="13" t="s">
        <v>9</v>
      </c>
      <c r="I17" s="14">
        <v>56.3906</v>
      </c>
      <c r="J17" s="15">
        <f t="shared" si="0"/>
        <v>0</v>
      </c>
      <c r="K17" s="16">
        <f t="shared" si="1"/>
        <v>0</v>
      </c>
    </row>
    <row r="18" spans="2:11" s="2" customFormat="1" ht="41.25" customHeight="1" hidden="1">
      <c r="B18" s="13" t="s">
        <v>1</v>
      </c>
      <c r="C18" s="13">
        <v>0</v>
      </c>
      <c r="D18" s="13" t="s">
        <v>7</v>
      </c>
      <c r="E18" s="13">
        <v>1200</v>
      </c>
      <c r="F18" s="13" t="s">
        <v>8</v>
      </c>
      <c r="G18" s="13" t="s">
        <v>8</v>
      </c>
      <c r="H18" s="13" t="s">
        <v>9</v>
      </c>
      <c r="I18" s="14">
        <v>75.19059999999999</v>
      </c>
      <c r="J18" s="15">
        <f t="shared" si="0"/>
        <v>0</v>
      </c>
      <c r="K18" s="16">
        <f t="shared" si="1"/>
        <v>0</v>
      </c>
    </row>
    <row r="19" spans="2:11" s="2" customFormat="1" ht="41.25" customHeight="1" hidden="1">
      <c r="B19" s="13" t="s">
        <v>1</v>
      </c>
      <c r="C19" s="13">
        <v>0</v>
      </c>
      <c r="D19" s="13" t="s">
        <v>7</v>
      </c>
      <c r="E19" s="13">
        <v>2000</v>
      </c>
      <c r="F19" s="13" t="s">
        <v>8</v>
      </c>
      <c r="G19" s="13" t="s">
        <v>8</v>
      </c>
      <c r="H19" s="13" t="s">
        <v>9</v>
      </c>
      <c r="I19" s="14">
        <v>93.99059999999999</v>
      </c>
      <c r="J19" s="15">
        <f t="shared" si="0"/>
        <v>0</v>
      </c>
      <c r="K19" s="16">
        <f t="shared" si="1"/>
        <v>0</v>
      </c>
    </row>
    <row r="20" spans="2:11" s="2" customFormat="1" ht="41.25" customHeight="1" hidden="1">
      <c r="B20" s="13" t="s">
        <v>1</v>
      </c>
      <c r="C20" s="13">
        <v>0</v>
      </c>
      <c r="D20" s="13" t="s">
        <v>7</v>
      </c>
      <c r="E20" s="13">
        <v>3000</v>
      </c>
      <c r="F20" s="13" t="s">
        <v>8</v>
      </c>
      <c r="G20" s="13" t="s">
        <v>8</v>
      </c>
      <c r="H20" s="13" t="s">
        <v>9</v>
      </c>
      <c r="I20" s="14">
        <v>140.9906</v>
      </c>
      <c r="J20" s="15">
        <f t="shared" si="0"/>
        <v>0</v>
      </c>
      <c r="K20" s="16">
        <f t="shared" si="1"/>
        <v>0</v>
      </c>
    </row>
    <row r="21" spans="2:11" s="2" customFormat="1" ht="41.25" customHeight="1" hidden="1">
      <c r="B21" s="13" t="s">
        <v>1</v>
      </c>
      <c r="C21" s="13">
        <v>0</v>
      </c>
      <c r="D21" s="13" t="s">
        <v>7</v>
      </c>
      <c r="E21" s="13">
        <v>4000</v>
      </c>
      <c r="F21" s="13" t="s">
        <v>8</v>
      </c>
      <c r="G21" s="13" t="s">
        <v>8</v>
      </c>
      <c r="H21" s="13" t="s">
        <v>9</v>
      </c>
      <c r="I21" s="14">
        <v>187.99</v>
      </c>
      <c r="J21" s="15">
        <f t="shared" si="0"/>
        <v>0</v>
      </c>
      <c r="K21" s="16">
        <f t="shared" si="1"/>
        <v>0</v>
      </c>
    </row>
    <row r="22" spans="2:11" s="18" customFormat="1" ht="12.75" customHeight="1" hidden="1">
      <c r="B22" s="80" t="s">
        <v>10</v>
      </c>
      <c r="C22" s="80"/>
      <c r="D22" s="80"/>
      <c r="E22" s="80"/>
      <c r="F22" s="80"/>
      <c r="G22" s="80"/>
      <c r="H22" s="80"/>
      <c r="I22" s="81"/>
      <c r="J22" s="15">
        <f>SUM(J15:J21)</f>
        <v>0</v>
      </c>
      <c r="K22" s="17">
        <f>SUM(K15:K21)</f>
        <v>0</v>
      </c>
    </row>
    <row r="23" spans="2:11" ht="15.75" customHeight="1" hidden="1">
      <c r="B23" s="82" t="s">
        <v>31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2:11" ht="15.75" customHeight="1">
      <c r="B24" s="79" t="s">
        <v>67</v>
      </c>
      <c r="C24" s="79"/>
      <c r="D24" s="79"/>
      <c r="E24" s="79"/>
      <c r="F24" s="79"/>
      <c r="G24" s="79"/>
      <c r="H24" s="79"/>
      <c r="I24" s="79"/>
      <c r="J24" s="79"/>
      <c r="K24" s="79"/>
    </row>
    <row r="25" spans="2:11" s="2" customFormat="1" ht="32.25" customHeight="1">
      <c r="B25" s="13" t="s">
        <v>76</v>
      </c>
      <c r="C25" s="38">
        <v>1</v>
      </c>
      <c r="D25" s="13" t="s">
        <v>77</v>
      </c>
      <c r="E25" s="45">
        <v>2100</v>
      </c>
      <c r="F25" s="13" t="s">
        <v>8</v>
      </c>
      <c r="G25" s="13" t="s">
        <v>8</v>
      </c>
      <c r="H25" s="13" t="s">
        <v>9</v>
      </c>
      <c r="I25" s="14" t="s">
        <v>60</v>
      </c>
      <c r="J25" s="54">
        <v>415</v>
      </c>
      <c r="K25" s="16">
        <f>C25*J25</f>
        <v>415</v>
      </c>
    </row>
    <row r="26" spans="2:11" s="2" customFormat="1" ht="32.25" customHeight="1">
      <c r="B26" s="13"/>
      <c r="C26" s="38">
        <v>2</v>
      </c>
      <c r="D26" s="13" t="s">
        <v>78</v>
      </c>
      <c r="E26" s="45" t="s">
        <v>8</v>
      </c>
      <c r="F26" s="13" t="s">
        <v>8</v>
      </c>
      <c r="G26" s="13" t="s">
        <v>8</v>
      </c>
      <c r="H26" s="13" t="s">
        <v>9</v>
      </c>
      <c r="I26" s="14" t="s">
        <v>79</v>
      </c>
      <c r="J26" s="54">
        <v>69.99</v>
      </c>
      <c r="K26" s="16">
        <f>C26*J26</f>
        <v>139.98</v>
      </c>
    </row>
    <row r="27" spans="2:11" s="2" customFormat="1" ht="34.5" customHeight="1">
      <c r="B27" s="13"/>
      <c r="C27" s="39">
        <v>2</v>
      </c>
      <c r="D27" s="73" t="s">
        <v>71</v>
      </c>
      <c r="E27" s="78"/>
      <c r="F27" s="78"/>
      <c r="G27" s="78"/>
      <c r="H27" s="78"/>
      <c r="I27" s="74"/>
      <c r="J27" s="54">
        <v>9.99</v>
      </c>
      <c r="K27" s="16">
        <f>(C27*J27)</f>
        <v>19.98</v>
      </c>
    </row>
    <row r="28" spans="2:11" s="18" customFormat="1" ht="12.75" customHeight="1">
      <c r="B28" s="35" t="s">
        <v>37</v>
      </c>
      <c r="C28" s="39">
        <f>SUM(C25:C27)</f>
        <v>5</v>
      </c>
      <c r="D28" s="85" t="s">
        <v>43</v>
      </c>
      <c r="E28" s="80"/>
      <c r="F28" s="80"/>
      <c r="G28" s="80"/>
      <c r="H28" s="80"/>
      <c r="I28" s="81"/>
      <c r="J28" s="19">
        <v>2100</v>
      </c>
      <c r="K28" s="50">
        <f>SUM(K25:K27)</f>
        <v>574.96</v>
      </c>
    </row>
    <row r="29" s="2" customFormat="1" ht="12.75"/>
    <row r="30" spans="3:8" s="2" customFormat="1" ht="15.75" customHeight="1">
      <c r="C30" s="77" t="s">
        <v>45</v>
      </c>
      <c r="D30" s="77"/>
      <c r="E30" s="77"/>
      <c r="F30" s="77"/>
      <c r="G30" s="77"/>
      <c r="H30" s="77"/>
    </row>
    <row r="31" spans="2:8" s="2" customFormat="1" ht="56.25" customHeight="1">
      <c r="B31" s="10"/>
      <c r="C31" s="10" t="s">
        <v>2</v>
      </c>
      <c r="D31" s="86" t="s">
        <v>11</v>
      </c>
      <c r="E31" s="87"/>
      <c r="F31" s="10" t="s">
        <v>12</v>
      </c>
      <c r="G31" s="91" t="s">
        <v>13</v>
      </c>
      <c r="H31" s="87"/>
    </row>
    <row r="32" spans="2:8" s="2" customFormat="1" ht="30" customHeight="1">
      <c r="B32" s="13" t="s">
        <v>1</v>
      </c>
      <c r="C32" s="38">
        <v>5</v>
      </c>
      <c r="D32" s="73" t="s">
        <v>73</v>
      </c>
      <c r="E32" s="74"/>
      <c r="F32" s="46">
        <v>30</v>
      </c>
      <c r="G32" s="75">
        <f>SUM(F32*C32)</f>
        <v>150</v>
      </c>
      <c r="H32" s="76"/>
    </row>
    <row r="33" spans="2:8" s="2" customFormat="1" ht="30" customHeight="1">
      <c r="B33" s="13" t="s">
        <v>8</v>
      </c>
      <c r="C33" s="38">
        <v>1</v>
      </c>
      <c r="D33" s="73" t="s">
        <v>68</v>
      </c>
      <c r="E33" s="74"/>
      <c r="F33" s="46">
        <v>25</v>
      </c>
      <c r="G33" s="75">
        <v>25</v>
      </c>
      <c r="H33" s="76"/>
    </row>
    <row r="34" spans="2:8" s="2" customFormat="1" ht="30" customHeight="1">
      <c r="B34" s="13" t="s">
        <v>8</v>
      </c>
      <c r="C34" s="38">
        <v>4</v>
      </c>
      <c r="D34" s="73" t="s">
        <v>69</v>
      </c>
      <c r="E34" s="74"/>
      <c r="F34" s="46">
        <v>5.99</v>
      </c>
      <c r="G34" s="75">
        <f>(C34*F34)</f>
        <v>23.96</v>
      </c>
      <c r="H34" s="76"/>
    </row>
    <row r="35" spans="2:8" s="2" customFormat="1" ht="30" customHeight="1">
      <c r="B35" s="13"/>
      <c r="C35" s="38"/>
      <c r="D35" s="73"/>
      <c r="E35" s="74"/>
      <c r="F35" s="46"/>
      <c r="G35" s="75"/>
      <c r="H35" s="76"/>
    </row>
    <row r="36" spans="2:8" s="2" customFormat="1" ht="29.25" customHeight="1">
      <c r="B36" s="13" t="s">
        <v>1</v>
      </c>
      <c r="C36" s="38"/>
      <c r="D36" s="73"/>
      <c r="E36" s="74"/>
      <c r="F36" s="46"/>
      <c r="G36" s="75"/>
      <c r="H36" s="76"/>
    </row>
    <row r="37" spans="3:8" s="18" customFormat="1" ht="12.75" customHeight="1">
      <c r="C37" s="88" t="s">
        <v>13</v>
      </c>
      <c r="D37" s="88"/>
      <c r="E37" s="88"/>
      <c r="F37" s="89"/>
      <c r="G37" s="92">
        <f>SUM(G32:H36)</f>
        <v>198.96</v>
      </c>
      <c r="H37" s="93"/>
    </row>
    <row r="38" spans="2:11" s="2" customFormat="1" ht="12.75">
      <c r="B38" s="37"/>
      <c r="C38" s="37"/>
      <c r="D38" s="37"/>
      <c r="E38" s="37"/>
      <c r="F38" s="37"/>
      <c r="G38" s="37"/>
      <c r="H38" s="37"/>
      <c r="I38" s="37"/>
      <c r="J38" s="37"/>
      <c r="K38" s="36"/>
    </row>
    <row r="39" spans="2:11" ht="21" customHeight="1">
      <c r="B39" s="84" t="s">
        <v>36</v>
      </c>
      <c r="C39" s="84"/>
      <c r="D39" s="84"/>
      <c r="E39" s="84"/>
      <c r="F39" s="84"/>
      <c r="G39" s="84"/>
      <c r="H39" s="84"/>
      <c r="I39" s="84"/>
      <c r="J39" s="84"/>
      <c r="K39" s="84"/>
    </row>
    <row r="40" spans="2:8" s="2" customFormat="1" ht="33.75" customHeight="1">
      <c r="B40" s="10" t="s">
        <v>2</v>
      </c>
      <c r="C40" s="86" t="s">
        <v>14</v>
      </c>
      <c r="D40" s="90"/>
      <c r="E40" s="48" t="s">
        <v>58</v>
      </c>
      <c r="F40" s="48" t="s">
        <v>51</v>
      </c>
      <c r="G40" s="48" t="s">
        <v>55</v>
      </c>
      <c r="H40" s="48" t="s">
        <v>56</v>
      </c>
    </row>
    <row r="41" spans="2:8" s="2" customFormat="1" ht="22.5" customHeight="1">
      <c r="B41" s="38">
        <v>3</v>
      </c>
      <c r="C41" s="73" t="s">
        <v>80</v>
      </c>
      <c r="D41" s="74"/>
      <c r="E41" s="49">
        <v>399.99</v>
      </c>
      <c r="F41" s="63">
        <f>(B41*E41)</f>
        <v>1199.97</v>
      </c>
      <c r="G41" s="62">
        <v>199.99</v>
      </c>
      <c r="H41" s="49">
        <f>G41*B41</f>
        <v>599.97</v>
      </c>
    </row>
    <row r="42" spans="2:8" s="2" customFormat="1" ht="23.25" customHeight="1">
      <c r="B42" s="38"/>
      <c r="C42" s="73"/>
      <c r="D42" s="134"/>
      <c r="E42" s="49">
        <v>0</v>
      </c>
      <c r="F42" s="63">
        <f>(B42*E42)</f>
        <v>0</v>
      </c>
      <c r="G42" s="62">
        <v>0</v>
      </c>
      <c r="H42" s="49">
        <v>0</v>
      </c>
    </row>
    <row r="43" spans="2:8" s="2" customFormat="1" ht="27" customHeight="1">
      <c r="B43" s="38"/>
      <c r="C43" s="73"/>
      <c r="D43" s="74"/>
      <c r="E43" s="49"/>
      <c r="F43" s="63"/>
      <c r="G43" s="62"/>
      <c r="H43" s="49"/>
    </row>
    <row r="44" spans="2:8" s="2" customFormat="1" ht="21.75" customHeight="1">
      <c r="B44" s="38"/>
      <c r="C44" s="73"/>
      <c r="D44" s="134"/>
      <c r="E44" s="49"/>
      <c r="F44" s="63"/>
      <c r="G44" s="62"/>
      <c r="H44" s="49"/>
    </row>
    <row r="45" spans="2:8" s="2" customFormat="1" ht="21.75" customHeight="1" thickBot="1">
      <c r="B45" s="38"/>
      <c r="C45" s="140"/>
      <c r="D45" s="141"/>
      <c r="E45" s="57"/>
      <c r="F45" s="60"/>
      <c r="G45" s="64"/>
      <c r="H45" s="60"/>
    </row>
    <row r="46" spans="2:11" s="18" customFormat="1" ht="21.75" customHeight="1">
      <c r="B46" s="35" t="s">
        <v>37</v>
      </c>
      <c r="C46" s="47">
        <f>SUM(B40:B44)</f>
        <v>3</v>
      </c>
      <c r="D46" s="52"/>
      <c r="E46" s="142" t="s">
        <v>15</v>
      </c>
      <c r="F46" s="143"/>
      <c r="G46" s="143"/>
      <c r="H46" s="144"/>
      <c r="I46" s="65">
        <f>SUM(F41:F45)</f>
        <v>1199.97</v>
      </c>
      <c r="J46" s="65">
        <f>SUM((B41*G41),(B42*G42),(B43*G43),(B44*G44),(B45*G45))</f>
        <v>599.97</v>
      </c>
      <c r="K46" s="61">
        <f>SUM(H41:H43)</f>
        <v>599.97</v>
      </c>
    </row>
    <row r="47" spans="2:11" s="18" customFormat="1" ht="17.25" customHeight="1">
      <c r="B47" s="53"/>
      <c r="C47" s="53"/>
      <c r="D47" s="53"/>
      <c r="E47" s="53"/>
      <c r="F47" s="138" t="s">
        <v>57</v>
      </c>
      <c r="G47" s="138"/>
      <c r="H47" s="138"/>
      <c r="I47" s="139"/>
      <c r="J47" s="55">
        <f>I46-J46</f>
        <v>600</v>
      </c>
      <c r="K47" s="55">
        <f>I46-K46</f>
        <v>600</v>
      </c>
    </row>
    <row r="48" spans="2:11" s="18" customFormat="1" ht="12.75" customHeight="1">
      <c r="B48" s="127" t="s">
        <v>52</v>
      </c>
      <c r="C48" s="127"/>
      <c r="D48" s="127"/>
      <c r="E48" s="127"/>
      <c r="F48" s="127"/>
      <c r="G48" s="42"/>
      <c r="H48" s="42"/>
      <c r="I48" s="42"/>
      <c r="J48" s="42"/>
      <c r="K48" s="51"/>
    </row>
    <row r="49" spans="2:12" s="18" customFormat="1" ht="12.75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6"/>
    </row>
    <row r="50" spans="5:12" s="18" customFormat="1" ht="18.75" customHeight="1" thickBot="1">
      <c r="E50" s="137" t="s">
        <v>53</v>
      </c>
      <c r="F50" s="137"/>
      <c r="G50" s="137"/>
      <c r="H50" s="58"/>
      <c r="I50" s="58"/>
      <c r="J50" s="58"/>
      <c r="K50" s="58"/>
      <c r="L50" s="56"/>
    </row>
    <row r="51" spans="5:11" s="18" customFormat="1" ht="21" customHeight="1" thickBot="1">
      <c r="E51" s="135" t="s">
        <v>66</v>
      </c>
      <c r="F51" s="136"/>
      <c r="G51" s="59">
        <f>36*C46</f>
        <v>108</v>
      </c>
      <c r="H51" s="51"/>
      <c r="I51" s="128" t="s">
        <v>59</v>
      </c>
      <c r="J51" s="129"/>
      <c r="K51" s="66">
        <f>(G51+J47+K47+G52)</f>
        <v>1308</v>
      </c>
    </row>
    <row r="52" spans="5:10" s="18" customFormat="1" ht="27" customHeight="1" thickBot="1">
      <c r="E52" s="135"/>
      <c r="F52" s="136"/>
      <c r="G52" s="59"/>
      <c r="H52" s="51"/>
      <c r="I52" s="51"/>
      <c r="J52" s="56"/>
    </row>
    <row r="53" spans="5:10" s="18" customFormat="1" ht="21" customHeight="1">
      <c r="E53" s="67"/>
      <c r="F53" s="67"/>
      <c r="G53" s="68"/>
      <c r="H53" s="51"/>
      <c r="I53" s="51"/>
      <c r="J53" s="56"/>
    </row>
    <row r="54" spans="2:13" ht="20.25" customHeight="1">
      <c r="B54" s="126" t="s">
        <v>16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8"/>
      <c r="M54" s="18"/>
    </row>
    <row r="55" spans="2:13" s="2" customFormat="1" ht="17.25" customHeight="1">
      <c r="B55" s="18"/>
      <c r="C55" s="22"/>
      <c r="D55" s="22"/>
      <c r="E55" s="22"/>
      <c r="F55" s="22"/>
      <c r="G55" s="22"/>
      <c r="H55" s="22"/>
      <c r="I55" s="22"/>
      <c r="J55" s="22"/>
      <c r="K55" s="22"/>
      <c r="L55" s="3"/>
      <c r="M55" s="3"/>
    </row>
    <row r="56" spans="2:13" s="18" customFormat="1" ht="18" customHeight="1">
      <c r="B56" s="77" t="s">
        <v>17</v>
      </c>
      <c r="C56" s="77"/>
      <c r="D56" s="77"/>
      <c r="E56" s="77"/>
      <c r="F56" s="77"/>
      <c r="G56" s="77"/>
      <c r="H56" s="77"/>
      <c r="I56" s="77"/>
      <c r="J56" s="77"/>
      <c r="K56" s="77"/>
      <c r="L56" s="2"/>
      <c r="M56" s="2"/>
    </row>
    <row r="57" spans="2:13" s="2" customFormat="1" ht="19.5" customHeight="1">
      <c r="B57" s="132" t="s">
        <v>18</v>
      </c>
      <c r="C57" s="85" t="s">
        <v>19</v>
      </c>
      <c r="D57" s="80"/>
      <c r="E57" s="80"/>
      <c r="F57" s="80"/>
      <c r="G57" s="80"/>
      <c r="H57" s="80"/>
      <c r="I57" s="80"/>
      <c r="J57" s="81"/>
      <c r="K57" s="48" t="s">
        <v>20</v>
      </c>
      <c r="L57" s="18"/>
      <c r="M57" s="18"/>
    </row>
    <row r="58" spans="2:11" s="2" customFormat="1" ht="19.5" customHeight="1">
      <c r="B58" s="133"/>
      <c r="C58" s="117" t="s">
        <v>62</v>
      </c>
      <c r="D58" s="118"/>
      <c r="E58" s="118"/>
      <c r="F58" s="118"/>
      <c r="G58" s="118"/>
      <c r="H58" s="118"/>
      <c r="I58" s="118"/>
      <c r="J58" s="119"/>
      <c r="K58" s="49">
        <f>K28+G37</f>
        <v>773.9200000000001</v>
      </c>
    </row>
    <row r="59" spans="2:11" s="2" customFormat="1" ht="19.5" customHeight="1">
      <c r="B59" s="133"/>
      <c r="C59" s="106" t="s">
        <v>61</v>
      </c>
      <c r="D59" s="107"/>
      <c r="E59" s="107"/>
      <c r="F59" s="107"/>
      <c r="G59" s="107"/>
      <c r="H59" s="107"/>
      <c r="I59" s="107"/>
      <c r="J59" s="108"/>
      <c r="K59" s="49">
        <v>56.39</v>
      </c>
    </row>
    <row r="60" spans="2:11" s="2" customFormat="1" ht="19.5" customHeight="1" thickBot="1">
      <c r="B60" s="133"/>
      <c r="C60" s="123" t="s">
        <v>49</v>
      </c>
      <c r="D60" s="124"/>
      <c r="E60" s="124"/>
      <c r="F60" s="124"/>
      <c r="G60" s="124"/>
      <c r="H60" s="124"/>
      <c r="I60" s="124"/>
      <c r="J60" s="125"/>
      <c r="K60" s="60" t="s">
        <v>21</v>
      </c>
    </row>
    <row r="61" spans="2:11" s="2" customFormat="1" ht="19.5" customHeight="1">
      <c r="B61" s="133"/>
      <c r="C61" s="85" t="s">
        <v>22</v>
      </c>
      <c r="D61" s="80"/>
      <c r="E61" s="80"/>
      <c r="F61" s="80"/>
      <c r="G61" s="80"/>
      <c r="H61" s="80"/>
      <c r="I61" s="80"/>
      <c r="J61" s="81"/>
      <c r="K61" s="61">
        <f>K58-K59</f>
        <v>717.5300000000001</v>
      </c>
    </row>
    <row r="62" spans="2:11" s="2" customFormat="1" ht="19.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3" s="21" customFormat="1" ht="12" customHeight="1">
      <c r="B63" s="122" t="s">
        <v>47</v>
      </c>
      <c r="C63" s="122"/>
      <c r="D63" s="122"/>
      <c r="E63" s="43"/>
      <c r="F63" s="43"/>
      <c r="G63" s="43"/>
      <c r="H63" s="43"/>
      <c r="I63" s="43"/>
      <c r="J63" s="43"/>
      <c r="K63" s="43"/>
      <c r="L63" s="2"/>
      <c r="M63" s="2"/>
    </row>
    <row r="64" spans="2:13" s="18" customFormat="1" ht="12.75" customHeight="1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21"/>
      <c r="M64" s="21"/>
    </row>
    <row r="65" s="2" customFormat="1" ht="40.5" customHeight="1"/>
    <row r="66" spans="2:11" s="2" customFormat="1" ht="26.25" customHeight="1"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2:13" s="18" customFormat="1" ht="24.75" customHeight="1" hidden="1">
      <c r="B67" s="10" t="s">
        <v>23</v>
      </c>
      <c r="C67" s="86" t="s">
        <v>20</v>
      </c>
      <c r="D67" s="87"/>
      <c r="E67" s="2"/>
      <c r="F67" s="2"/>
      <c r="G67" s="23"/>
      <c r="H67" s="2"/>
      <c r="I67" s="2"/>
      <c r="J67" s="2"/>
      <c r="K67" s="2"/>
      <c r="L67" s="2"/>
      <c r="M67" s="2"/>
    </row>
    <row r="68" spans="2:13" s="2" customFormat="1" ht="24.75" customHeight="1" hidden="1">
      <c r="B68" s="24" t="s">
        <v>32</v>
      </c>
      <c r="C68" s="109">
        <v>3825</v>
      </c>
      <c r="D68" s="110"/>
      <c r="E68" s="115" t="s">
        <v>33</v>
      </c>
      <c r="F68" s="116"/>
      <c r="G68" s="116"/>
      <c r="H68" s="116"/>
      <c r="I68" s="116"/>
      <c r="J68" s="116"/>
      <c r="K68" s="116"/>
      <c r="L68" s="18"/>
      <c r="M68" s="18"/>
    </row>
    <row r="69" spans="2:4" s="2" customFormat="1" ht="21.75" customHeight="1" hidden="1">
      <c r="B69" s="25" t="s">
        <v>24</v>
      </c>
      <c r="C69" s="113" t="e">
        <f>#REF!</f>
        <v>#REF!</v>
      </c>
      <c r="D69" s="114"/>
    </row>
    <row r="70" spans="2:11" s="2" customFormat="1" ht="22.5" customHeight="1" hidden="1">
      <c r="B70" s="25" t="s">
        <v>25</v>
      </c>
      <c r="C70" s="113" t="e">
        <f>SUM(C68:D69)</f>
        <v>#REF!</v>
      </c>
      <c r="D70" s="114"/>
      <c r="E70" s="18"/>
      <c r="F70" s="18"/>
      <c r="G70" s="18"/>
      <c r="H70" s="18" t="s">
        <v>1</v>
      </c>
      <c r="I70" s="18"/>
      <c r="J70" s="18"/>
      <c r="K70" s="18"/>
    </row>
    <row r="71" spans="2:13" s="18" customFormat="1" ht="21.75" customHeight="1" hidden="1">
      <c r="B71" s="26" t="s">
        <v>26</v>
      </c>
      <c r="C71" s="130">
        <v>0</v>
      </c>
      <c r="D71" s="131"/>
      <c r="E71" s="27"/>
      <c r="F71" s="27"/>
      <c r="G71" s="27"/>
      <c r="H71" s="27" t="s">
        <v>1</v>
      </c>
      <c r="I71" s="27"/>
      <c r="J71" s="27"/>
      <c r="K71" s="27"/>
      <c r="L71" s="2"/>
      <c r="M71" s="2"/>
    </row>
    <row r="72" spans="2:13" s="27" customFormat="1" ht="26.25" customHeight="1" hidden="1">
      <c r="B72" s="28" t="s">
        <v>27</v>
      </c>
      <c r="C72" s="111" t="e">
        <f>C70-C71</f>
        <v>#REF!</v>
      </c>
      <c r="D72" s="112"/>
      <c r="E72" s="29"/>
      <c r="F72" s="29"/>
      <c r="G72" s="29"/>
      <c r="H72" s="29" t="s">
        <v>1</v>
      </c>
      <c r="I72" s="29"/>
      <c r="J72" s="29"/>
      <c r="K72" s="29"/>
      <c r="L72" s="18"/>
      <c r="M72" s="18"/>
    </row>
    <row r="73" spans="2:13" s="29" customFormat="1" ht="19.5" customHeight="1" hidden="1">
      <c r="B73" s="30"/>
      <c r="C73" s="31"/>
      <c r="D73" s="32"/>
      <c r="L73" s="27"/>
      <c r="M73" s="27"/>
    </row>
    <row r="74" spans="2:11" s="29" customFormat="1" ht="15" customHeight="1" hidden="1">
      <c r="B74" s="33" t="s">
        <v>28</v>
      </c>
      <c r="C74" s="109">
        <v>10300</v>
      </c>
      <c r="D74" s="110"/>
      <c r="E74" s="115" t="s">
        <v>34</v>
      </c>
      <c r="F74" s="116"/>
      <c r="G74" s="116"/>
      <c r="H74" s="116"/>
      <c r="I74" s="116"/>
      <c r="J74" s="116"/>
      <c r="K74" s="116"/>
    </row>
    <row r="75" spans="2:13" s="2" customFormat="1" ht="18.75" customHeight="1" hidden="1">
      <c r="B75" s="33" t="s">
        <v>35</v>
      </c>
      <c r="C75" s="113">
        <f>K61*1.18</f>
        <v>846.6854000000001</v>
      </c>
      <c r="D75" s="114"/>
      <c r="L75" s="29"/>
      <c r="M75" s="29"/>
    </row>
    <row r="76" spans="2:4" s="2" customFormat="1" ht="15" customHeight="1" hidden="1">
      <c r="B76" s="34" t="s">
        <v>29</v>
      </c>
      <c r="C76" s="111">
        <f>C74-C75</f>
        <v>9453.3146</v>
      </c>
      <c r="D76" s="112"/>
    </row>
    <row r="77" spans="2:11" s="2" customFormat="1" ht="15.75" customHeight="1" hidden="1">
      <c r="B77" s="34" t="s">
        <v>30</v>
      </c>
      <c r="C77" s="120" t="e">
        <f>C72/C76</f>
        <v>#REF!</v>
      </c>
      <c r="D77" s="121"/>
      <c r="E77" s="29"/>
      <c r="F77" s="29"/>
      <c r="G77" s="29"/>
      <c r="H77" s="29"/>
      <c r="I77" s="29"/>
      <c r="J77" s="29"/>
      <c r="K77" s="29"/>
    </row>
    <row r="78" spans="2:13" s="29" customFormat="1" ht="12" customHeight="1" hidden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2:13" s="2" customFormat="1" ht="76.5" customHeight="1" hidden="1">
      <c r="L79" s="29"/>
      <c r="M79" s="29"/>
    </row>
    <row r="80" spans="2:4" s="2" customFormat="1" ht="12.75" hidden="1">
      <c r="B80" s="29"/>
      <c r="C80" s="105">
        <v>41868</v>
      </c>
      <c r="D80" s="105"/>
    </row>
    <row r="81" spans="1:4" s="2" customFormat="1" ht="18" customHeight="1" hidden="1">
      <c r="A81" s="29" t="s">
        <v>38</v>
      </c>
      <c r="B81" s="29"/>
      <c r="C81" s="105"/>
      <c r="D81" s="105"/>
    </row>
    <row r="82" s="2" customFormat="1" ht="19.5" customHeight="1" hidden="1">
      <c r="A82" s="29" t="s">
        <v>39</v>
      </c>
    </row>
    <row r="83" s="2" customFormat="1" ht="12.75"/>
    <row r="84" s="2" customFormat="1" ht="12.75"/>
    <row r="85" spans="2:11" s="2" customFormat="1" ht="12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2:13" ht="12.75">
      <c r="L86" s="2"/>
      <c r="M86" s="2"/>
    </row>
  </sheetData>
  <mergeCells count="68">
    <mergeCell ref="C42:D42"/>
    <mergeCell ref="E52:F52"/>
    <mergeCell ref="E51:F51"/>
    <mergeCell ref="E50:G50"/>
    <mergeCell ref="F47:I47"/>
    <mergeCell ref="C45:D45"/>
    <mergeCell ref="E46:H46"/>
    <mergeCell ref="C44:D44"/>
    <mergeCell ref="B54:K54"/>
    <mergeCell ref="B48:F48"/>
    <mergeCell ref="I51:J51"/>
    <mergeCell ref="C71:D71"/>
    <mergeCell ref="B57:B61"/>
    <mergeCell ref="C57:J57"/>
    <mergeCell ref="B56:K56"/>
    <mergeCell ref="C81:D81"/>
    <mergeCell ref="C67:D67"/>
    <mergeCell ref="C61:J61"/>
    <mergeCell ref="C58:J58"/>
    <mergeCell ref="C77:D77"/>
    <mergeCell ref="C75:D75"/>
    <mergeCell ref="B63:D63"/>
    <mergeCell ref="E74:K74"/>
    <mergeCell ref="C76:D76"/>
    <mergeCell ref="C60:J60"/>
    <mergeCell ref="C80:D80"/>
    <mergeCell ref="C59:J59"/>
    <mergeCell ref="C68:D68"/>
    <mergeCell ref="C74:D74"/>
    <mergeCell ref="C72:D72"/>
    <mergeCell ref="C69:D69"/>
    <mergeCell ref="C70:D70"/>
    <mergeCell ref="E68:K68"/>
    <mergeCell ref="C2:D2"/>
    <mergeCell ref="B10:F10"/>
    <mergeCell ref="B6:K6"/>
    <mergeCell ref="B9:K9"/>
    <mergeCell ref="G10:J10"/>
    <mergeCell ref="B7:K7"/>
    <mergeCell ref="B3:K3"/>
    <mergeCell ref="B5:K5"/>
    <mergeCell ref="C4:D4"/>
    <mergeCell ref="G37:H37"/>
    <mergeCell ref="D35:E35"/>
    <mergeCell ref="G35:H35"/>
    <mergeCell ref="D36:E36"/>
    <mergeCell ref="B39:K39"/>
    <mergeCell ref="C43:D43"/>
    <mergeCell ref="D28:I28"/>
    <mergeCell ref="D31:E31"/>
    <mergeCell ref="C41:D41"/>
    <mergeCell ref="C37:F37"/>
    <mergeCell ref="C40:D40"/>
    <mergeCell ref="G31:H31"/>
    <mergeCell ref="G32:H32"/>
    <mergeCell ref="G36:H36"/>
    <mergeCell ref="D32:E32"/>
    <mergeCell ref="B12:K12"/>
    <mergeCell ref="D27:I27"/>
    <mergeCell ref="B24:K24"/>
    <mergeCell ref="B22:I22"/>
    <mergeCell ref="B23:K23"/>
    <mergeCell ref="C30:H30"/>
    <mergeCell ref="B14:K14"/>
    <mergeCell ref="D33:E33"/>
    <mergeCell ref="G33:H33"/>
    <mergeCell ref="G34:H34"/>
    <mergeCell ref="D34:E34"/>
  </mergeCells>
  <hyperlinks>
    <hyperlink ref="B39:K39" r:id="rId1" display=" Equipment"/>
    <hyperlink ref="C4" r:id="rId2" display="malinda.euell@att.com"/>
  </hyperlinks>
  <printOptions/>
  <pageMargins left="0.25" right="0.25" top="0.19" bottom="0.49" header="0.29" footer="0.5"/>
  <pageSetup horizontalDpi="300" verticalDpi="300" orientation="portrait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 Wireless 060600std.mst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jchester</dc:creator>
  <cp:keywords/>
  <dc:description/>
  <cp:lastModifiedBy>Malinda Euell</cp:lastModifiedBy>
  <cp:lastPrinted>2008-05-09T18:06:25Z</cp:lastPrinted>
  <dcterms:created xsi:type="dcterms:W3CDTF">2004-12-11T16:23:31Z</dcterms:created>
  <dcterms:modified xsi:type="dcterms:W3CDTF">2010-03-08T22:40:14Z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